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6" windowWidth="17496" windowHeight="11016"/>
  </bookViews>
  <sheets>
    <sheet name="2019" sheetId="1" r:id="rId1"/>
  </sheets>
  <calcPr calcId="144525" refMode="R1C1"/>
</workbook>
</file>

<file path=xl/calcChain.xml><?xml version="1.0" encoding="utf-8"?>
<calcChain xmlns="http://schemas.openxmlformats.org/spreadsheetml/2006/main">
  <c r="D53" i="1" l="1"/>
  <c r="D15" i="1" l="1"/>
  <c r="D52" i="1" l="1"/>
  <c r="D51" i="1"/>
  <c r="D47" i="1" l="1"/>
  <c r="D43" i="1" l="1"/>
  <c r="D42" i="1"/>
  <c r="D33" i="1" l="1"/>
  <c r="D62" i="1" l="1"/>
  <c r="D26" i="1" l="1"/>
  <c r="D13" i="1" l="1"/>
  <c r="C14" i="1"/>
  <c r="B14" i="1"/>
  <c r="D12" i="1" l="1"/>
  <c r="D11" i="1"/>
  <c r="D10" i="1"/>
  <c r="D8" i="1"/>
  <c r="D14" i="1" l="1"/>
  <c r="D64" i="1"/>
  <c r="D65" i="1" s="1"/>
  <c r="D66" i="1" s="1"/>
</calcChain>
</file>

<file path=xl/sharedStrings.xml><?xml version="1.0" encoding="utf-8"?>
<sst xmlns="http://schemas.openxmlformats.org/spreadsheetml/2006/main" count="60" uniqueCount="60">
  <si>
    <t>Услуги паспортной службы ("ЕИРКЦ")</t>
  </si>
  <si>
    <t>Услуги по начислению ("ЕИРКЦ")</t>
  </si>
  <si>
    <t>Услуги по приему платежей (Система "Город")</t>
  </si>
  <si>
    <t>Услуги по содержанию МКД ("РемЖилСтрой")</t>
  </si>
  <si>
    <t>Услуги управления МКД ("БАЯРД")</t>
  </si>
  <si>
    <t>Налог (МИФНС №1)</t>
  </si>
  <si>
    <t>ИТОГО расходов на содержание жилья</t>
  </si>
  <si>
    <t>3. Расходы на содержание жилья</t>
  </si>
  <si>
    <t>Аварийная служба ("ТехБийск")</t>
  </si>
  <si>
    <t>ИТОГО расходов по подрядным работам</t>
  </si>
  <si>
    <t>Задолженность без учета начислений последнего месяца</t>
  </si>
  <si>
    <t>5. Расходы по подрядным работам</t>
  </si>
  <si>
    <t xml:space="preserve">6. Всего расходов                                               </t>
  </si>
  <si>
    <t>Расходы по ГВС на содержание ОИ  (АО "Бийскэнерго")</t>
  </si>
  <si>
    <t>Расходы по ХВС на содержание ОИ  (МУП г.Бийска "Водоканал")</t>
  </si>
  <si>
    <t>в том числе:</t>
  </si>
  <si>
    <t>Начислено всего</t>
  </si>
  <si>
    <t>Поступило всего</t>
  </si>
  <si>
    <t>ГВС на содержание ОИ</t>
  </si>
  <si>
    <t>ХВС на содержание ОИ</t>
  </si>
  <si>
    <t>Всего на содержание ОИ</t>
  </si>
  <si>
    <t>Эл.эн. на содержание ОИ</t>
  </si>
  <si>
    <t>Расходы по эл.энергии на содержание ОИ  (АО"Алтайэнергосбыт")</t>
  </si>
  <si>
    <t>4. Расходы на коммунальные ресурсы, используемые в целях содержания общего имущества</t>
  </si>
  <si>
    <t>ИТОГО расходов на коммунальные ресурсы</t>
  </si>
  <si>
    <t>Вознаграждение, координация с советом МКД</t>
  </si>
  <si>
    <t>Отведение стоков ОИ</t>
  </si>
  <si>
    <t>Расходы по отведению стоков на содержание ОИ  (МУП г.Бийска "Водоканал")</t>
  </si>
  <si>
    <t>ОТЧЕТ по дому МОЖАЙСКОГО,  2</t>
  </si>
  <si>
    <t>Тех.обслуживание узла учета теплоэнергии и ХВС ("Инженерные системы")</t>
  </si>
  <si>
    <t>1. Средства на счете дома на 01.01.2019г.</t>
  </si>
  <si>
    <t>2. Начисления и поступления за 2019 год</t>
  </si>
  <si>
    <t>Входящее сальдо по оплате на 01.01.2019г.</t>
  </si>
  <si>
    <t xml:space="preserve">7. Накопительный счет за 2019 год                                </t>
  </si>
  <si>
    <t>Установка информационного щита 1п-д, установка замка на подвал 2п-д /февраль 2019г</t>
  </si>
  <si>
    <t>Ремонт узла учета в системе ГВС, замена уч-ка канализации кв.17 /февраль 2019г</t>
  </si>
  <si>
    <t>Сверхнормативный ОДН за 2016 год по решению Арбитражного суда (Алтайэнергосбыт)</t>
  </si>
  <si>
    <t>Погрузка и вывоз мусора  /май 2019г</t>
  </si>
  <si>
    <t>Уборка придомовой территории  /май 2019г</t>
  </si>
  <si>
    <t>Материалы для субботника  /май 2019г</t>
  </si>
  <si>
    <t>Изготовление лестницы в подвал 2п-да  /май 2019г</t>
  </si>
  <si>
    <t>Замок на приямок  /май 2019г</t>
  </si>
  <si>
    <t>Промывка, поверка и техническое обслуживание счетчика воды ДУ-25  /июнь 2019г</t>
  </si>
  <si>
    <t>Техническое обслуживание и поверка преобразователя расхода ПРЭМ-32, замена катушек  /июнь 2019г</t>
  </si>
  <si>
    <t>Замена платы в преобразователе расхода  /июнь 2019г</t>
  </si>
  <si>
    <t>Год постройки-1962, кирпичный, количество этажей-3, количество подъездов-3, количество квартир-36, общая площадь дома-1507,90</t>
  </si>
  <si>
    <t>Ремонт освещения 2п  /июль 2019г</t>
  </si>
  <si>
    <t>Дубликат ключа  /июль 2019г</t>
  </si>
  <si>
    <t>Демонтаж п/ящиков, щита   3п.  /июль 2019г</t>
  </si>
  <si>
    <t>Ремонт дверей 3п  /август 2019г</t>
  </si>
  <si>
    <t>Ремонт поручней  /август 2019г</t>
  </si>
  <si>
    <t>Демонтаж проводов  /август 2019г</t>
  </si>
  <si>
    <t>Ремонт освещения 1-3п-ды  /сентябрь  2019г</t>
  </si>
  <si>
    <t>Ремонт пола 3п, установка щита и п/ящиков  /сентябрь 2019г</t>
  </si>
  <si>
    <t>Ремонт подъезда № 3   /сентябрь 2019г</t>
  </si>
  <si>
    <t>за  2019 год</t>
  </si>
  <si>
    <t>Задолженность на 01.01.2020г.</t>
  </si>
  <si>
    <t xml:space="preserve">8. Средства на счете дома на 01.01.2020г.    </t>
  </si>
  <si>
    <t>Изготовление и установка ограждения мусорной площадки  /ноябрь 2019г</t>
  </si>
  <si>
    <t>Поверочные работы и ремонт расходомера /сентябрь 2019г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</si>
</sst>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 Cyr"/>
      <charset val="204"/>
    </font>
    <font>
      <b/>
      <sz val="14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u/>
      <sz val="14"/>
      <name val="Arial Cyr"/>
      <charset val="204"/>
    </font>
    <font>
      <b/>
      <sz val="11"/>
      <name val="Arial Cyr"/>
      <charset val="204"/>
    </font>
    <font>
      <sz val="8"/>
      <name val="Arial Narrow"/>
      <family val="2"/>
      <charset val="204"/>
    </font>
    <font>
      <b/>
      <sz val="8"/>
      <name val="Arial Narrow"/>
      <family val="2"/>
      <charset val="204"/>
    </font>
    <font>
      <sz val="1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2" fillId="0" borderId="0" xfId="0" applyFont="1"/>
    <xf numFmtId="4" fontId="2" fillId="0" borderId="0" xfId="0" applyNumberFormat="1" applyFont="1"/>
    <xf numFmtId="4" fontId="7" fillId="2" borderId="0" xfId="0" applyNumberFormat="1" applyFont="1" applyFill="1" applyAlignment="1">
      <alignment vertical="top"/>
    </xf>
    <xf numFmtId="0" fontId="7" fillId="0" borderId="8" xfId="0" applyFont="1" applyBorder="1" applyAlignment="1">
      <alignment horizontal="center" vertical="top"/>
    </xf>
    <xf numFmtId="0" fontId="7" fillId="0" borderId="9" xfId="0" applyFont="1" applyBorder="1" applyAlignment="1">
      <alignment vertical="top" wrapText="1"/>
    </xf>
    <xf numFmtId="0" fontId="8" fillId="0" borderId="14" xfId="0" applyFont="1" applyBorder="1" applyAlignment="1">
      <alignment vertical="top"/>
    </xf>
    <xf numFmtId="4" fontId="3" fillId="0" borderId="15" xfId="0" applyNumberFormat="1" applyFont="1" applyBorder="1" applyAlignment="1">
      <alignment vertical="top"/>
    </xf>
    <xf numFmtId="4" fontId="3" fillId="0" borderId="16" xfId="0" applyNumberFormat="1" applyFont="1" applyBorder="1" applyAlignment="1">
      <alignment vertical="top"/>
    </xf>
    <xf numFmtId="4" fontId="3" fillId="0" borderId="17" xfId="0" applyNumberFormat="1" applyFont="1" applyBorder="1" applyAlignment="1">
      <alignment vertical="top"/>
    </xf>
    <xf numFmtId="0" fontId="8" fillId="0" borderId="18" xfId="0" applyFont="1" applyBorder="1" applyAlignment="1">
      <alignment vertical="top"/>
    </xf>
    <xf numFmtId="4" fontId="3" fillId="0" borderId="5" xfId="0" applyNumberFormat="1" applyFont="1" applyBorder="1" applyAlignment="1">
      <alignment vertical="top"/>
    </xf>
    <xf numFmtId="4" fontId="3" fillId="0" borderId="3" xfId="0" applyNumberFormat="1" applyFont="1" applyBorder="1" applyAlignment="1">
      <alignment vertical="top"/>
    </xf>
    <xf numFmtId="4" fontId="3" fillId="0" borderId="19" xfId="0" applyNumberFormat="1" applyFont="1" applyBorder="1" applyAlignment="1">
      <alignment vertical="top"/>
    </xf>
    <xf numFmtId="0" fontId="8" fillId="0" borderId="20" xfId="0" applyFont="1" applyBorder="1" applyAlignment="1">
      <alignment vertical="top"/>
    </xf>
    <xf numFmtId="4" fontId="3" fillId="0" borderId="21" xfId="0" applyNumberFormat="1" applyFont="1" applyBorder="1" applyAlignment="1">
      <alignment vertical="top"/>
    </xf>
    <xf numFmtId="4" fontId="3" fillId="0" borderId="22" xfId="0" applyNumberFormat="1" applyFont="1" applyBorder="1" applyAlignment="1">
      <alignment vertical="top"/>
    </xf>
    <xf numFmtId="4" fontId="3" fillId="0" borderId="12" xfId="0" applyNumberFormat="1" applyFont="1" applyBorder="1" applyAlignment="1">
      <alignment vertical="top"/>
    </xf>
    <xf numFmtId="0" fontId="9" fillId="0" borderId="10" xfId="0" applyFont="1" applyBorder="1" applyAlignment="1">
      <alignment vertical="top"/>
    </xf>
    <xf numFmtId="4" fontId="2" fillId="0" borderId="11" xfId="0" applyNumberFormat="1" applyFont="1" applyBorder="1" applyAlignment="1">
      <alignment vertical="top"/>
    </xf>
    <xf numFmtId="4" fontId="2" fillId="0" borderId="23" xfId="0" applyNumberFormat="1" applyFont="1" applyBorder="1" applyAlignment="1">
      <alignment vertical="top"/>
    </xf>
    <xf numFmtId="4" fontId="2" fillId="0" borderId="12" xfId="0" applyNumberFormat="1" applyFont="1" applyBorder="1" applyAlignment="1">
      <alignment vertical="top"/>
    </xf>
    <xf numFmtId="4" fontId="2" fillId="0" borderId="25" xfId="0" applyNumberFormat="1" applyFont="1" applyBorder="1" applyAlignment="1">
      <alignment vertical="top"/>
    </xf>
    <xf numFmtId="0" fontId="2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4" fontId="2" fillId="0" borderId="9" xfId="0" applyNumberFormat="1" applyFont="1" applyBorder="1" applyAlignment="1">
      <alignment vertical="top"/>
    </xf>
    <xf numFmtId="0" fontId="10" fillId="0" borderId="0" xfId="0" applyFont="1"/>
    <xf numFmtId="4" fontId="3" fillId="0" borderId="28" xfId="0" applyNumberFormat="1" applyFont="1" applyBorder="1" applyAlignment="1">
      <alignment vertical="top"/>
    </xf>
    <xf numFmtId="0" fontId="0" fillId="0" borderId="0" xfId="0" applyAlignment="1">
      <alignment vertical="top"/>
    </xf>
    <xf numFmtId="0" fontId="3" fillId="0" borderId="0" xfId="0" applyFont="1" applyAlignment="1">
      <alignment vertical="top"/>
    </xf>
    <xf numFmtId="4" fontId="2" fillId="0" borderId="0" xfId="0" applyNumberFormat="1" applyFont="1" applyAlignment="1">
      <alignment vertical="top"/>
    </xf>
    <xf numFmtId="0" fontId="6" fillId="0" borderId="0" xfId="0" applyFont="1" applyAlignment="1">
      <alignment horizontal="left"/>
    </xf>
    <xf numFmtId="4" fontId="3" fillId="0" borderId="32" xfId="0" applyNumberFormat="1" applyFont="1" applyBorder="1" applyAlignment="1">
      <alignment vertical="top"/>
    </xf>
    <xf numFmtId="4" fontId="3" fillId="0" borderId="25" xfId="0" applyNumberFormat="1" applyFont="1" applyBorder="1" applyAlignment="1">
      <alignment vertical="top"/>
    </xf>
    <xf numFmtId="4" fontId="3" fillId="0" borderId="33" xfId="0" applyNumberFormat="1" applyFont="1" applyBorder="1" applyAlignment="1">
      <alignment vertical="top"/>
    </xf>
    <xf numFmtId="0" fontId="2" fillId="0" borderId="0" xfId="0" applyFont="1" applyAlignment="1">
      <alignment horizontal="left"/>
    </xf>
    <xf numFmtId="4" fontId="2" fillId="0" borderId="11" xfId="0" applyNumberFormat="1" applyFont="1" applyBorder="1" applyAlignment="1">
      <alignment horizontal="center" vertical="top"/>
    </xf>
    <xf numFmtId="4" fontId="2" fillId="0" borderId="12" xfId="0" applyNumberFormat="1" applyFont="1" applyBorder="1" applyAlignment="1">
      <alignment horizontal="center" vertical="top"/>
    </xf>
    <xf numFmtId="0" fontId="0" fillId="0" borderId="0" xfId="0" applyAlignment="1">
      <alignment horizontal="left"/>
    </xf>
    <xf numFmtId="4" fontId="2" fillId="0" borderId="0" xfId="0" applyNumberFormat="1" applyFont="1" applyFill="1" applyBorder="1" applyAlignment="1">
      <alignment horizontal="right"/>
    </xf>
    <xf numFmtId="4" fontId="2" fillId="0" borderId="0" xfId="0" applyNumberFormat="1" applyFont="1" applyAlignment="1">
      <alignment horizontal="right" vertical="top"/>
    </xf>
    <xf numFmtId="4" fontId="2" fillId="0" borderId="0" xfId="0" applyNumberFormat="1" applyFont="1" applyBorder="1" applyAlignment="1">
      <alignment horizontal="right" vertical="top"/>
    </xf>
    <xf numFmtId="0" fontId="0" fillId="0" borderId="0" xfId="0" applyAlignment="1">
      <alignment horizontal="right"/>
    </xf>
    <xf numFmtId="0" fontId="0" fillId="0" borderId="26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29" xfId="0" applyBorder="1" applyAlignment="1">
      <alignment vertical="top" wrapText="1"/>
    </xf>
    <xf numFmtId="0" fontId="0" fillId="0" borderId="30" xfId="0" applyBorder="1" applyAlignment="1">
      <alignment vertical="top" wrapText="1"/>
    </xf>
    <xf numFmtId="0" fontId="0" fillId="0" borderId="31" xfId="0" applyBorder="1" applyAlignment="1">
      <alignment vertical="top" wrapText="1"/>
    </xf>
    <xf numFmtId="0" fontId="1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2" fillId="0" borderId="0" xfId="0" applyFont="1" applyAlignment="1"/>
    <xf numFmtId="0" fontId="5" fillId="0" borderId="0" xfId="0" applyFont="1" applyBorder="1" applyAlignment="1">
      <alignment horizontal="right" vertical="top"/>
    </xf>
    <xf numFmtId="0" fontId="7" fillId="0" borderId="6" xfId="0" applyFont="1" applyBorder="1" applyAlignment="1">
      <alignment horizontal="center" vertical="top"/>
    </xf>
    <xf numFmtId="0" fontId="5" fillId="0" borderId="7" xfId="0" applyFont="1" applyBorder="1" applyAlignment="1">
      <alignment horizontal="center" vertical="top"/>
    </xf>
    <xf numFmtId="4" fontId="2" fillId="0" borderId="10" xfId="0" applyNumberFormat="1" applyFont="1" applyBorder="1" applyAlignment="1">
      <alignment horizontal="center" vertical="top"/>
    </xf>
    <xf numFmtId="0" fontId="3" fillId="0" borderId="11" xfId="0" applyFont="1" applyBorder="1" applyAlignment="1">
      <alignment horizontal="center" vertical="top"/>
    </xf>
    <xf numFmtId="4" fontId="10" fillId="0" borderId="0" xfId="0" applyNumberFormat="1" applyFont="1" applyBorder="1" applyAlignment="1"/>
    <xf numFmtId="0" fontId="10" fillId="0" borderId="0" xfId="0" applyFont="1" applyBorder="1" applyAlignment="1"/>
    <xf numFmtId="0" fontId="10" fillId="0" borderId="13" xfId="0" applyFont="1" applyBorder="1" applyAlignment="1"/>
    <xf numFmtId="0" fontId="0" fillId="0" borderId="0" xfId="0" applyAlignment="1">
      <alignment vertical="top" wrapText="1"/>
    </xf>
    <xf numFmtId="0" fontId="0" fillId="0" borderId="14" xfId="0" applyBorder="1" applyAlignment="1">
      <alignment vertical="top"/>
    </xf>
    <xf numFmtId="0" fontId="0" fillId="0" borderId="24" xfId="0" applyBorder="1" applyAlignment="1">
      <alignment vertical="top"/>
    </xf>
    <xf numFmtId="0" fontId="0" fillId="0" borderId="18" xfId="0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0" xfId="0" applyBorder="1" applyAlignment="1">
      <alignment vertical="top"/>
    </xf>
    <xf numFmtId="0" fontId="0" fillId="0" borderId="11" xfId="0" applyBorder="1" applyAlignment="1">
      <alignment vertical="top"/>
    </xf>
    <xf numFmtId="0" fontId="5" fillId="0" borderId="27" xfId="0" applyFont="1" applyBorder="1" applyAlignment="1">
      <alignment vertical="top"/>
    </xf>
    <xf numFmtId="0" fontId="0" fillId="0" borderId="8" xfId="0" applyBorder="1" applyAlignment="1">
      <alignment vertical="top"/>
    </xf>
    <xf numFmtId="0" fontId="5" fillId="0" borderId="10" xfId="0" applyFont="1" applyBorder="1" applyAlignment="1">
      <alignment vertical="top"/>
    </xf>
    <xf numFmtId="0" fontId="0" fillId="0" borderId="14" xfId="0" applyBorder="1" applyAlignment="1">
      <alignment vertical="top" wrapText="1"/>
    </xf>
    <xf numFmtId="0" fontId="0" fillId="0" borderId="20" xfId="0" applyBorder="1" applyAlignment="1">
      <alignment vertical="top"/>
    </xf>
    <xf numFmtId="0" fontId="0" fillId="0" borderId="21" xfId="0" applyBorder="1" applyAlignment="1">
      <alignment vertical="top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7"/>
  <sheetViews>
    <sheetView tabSelected="1" topLeftCell="A52" zoomScaleNormal="100" workbookViewId="0">
      <selection activeCell="F64" sqref="F62:G64"/>
    </sheetView>
  </sheetViews>
  <sheetFormatPr defaultRowHeight="13.2" x14ac:dyDescent="0.25"/>
  <cols>
    <col min="1" max="1" width="17.33203125" customWidth="1"/>
    <col min="2" max="2" width="28" customWidth="1"/>
    <col min="3" max="3" width="34" customWidth="1"/>
    <col min="4" max="4" width="21.5546875" customWidth="1"/>
  </cols>
  <sheetData>
    <row r="1" spans="1:10" ht="17.399999999999999" x14ac:dyDescent="0.3">
      <c r="B1" s="49" t="s">
        <v>28</v>
      </c>
      <c r="C1" s="49"/>
      <c r="D1" s="49"/>
      <c r="E1" s="49"/>
      <c r="F1" s="49"/>
      <c r="G1" s="49"/>
      <c r="H1" s="49"/>
      <c r="I1" s="49"/>
      <c r="J1" s="49"/>
    </row>
    <row r="2" spans="1:10" ht="17.399999999999999" x14ac:dyDescent="0.3">
      <c r="B2" s="50" t="s">
        <v>55</v>
      </c>
      <c r="C2" s="50"/>
      <c r="D2" s="50"/>
      <c r="E2" s="50"/>
      <c r="F2" s="50"/>
      <c r="G2" s="50"/>
      <c r="H2" s="50"/>
      <c r="I2" s="50"/>
      <c r="J2" s="50"/>
    </row>
    <row r="3" spans="1:10" ht="29.25" customHeight="1" x14ac:dyDescent="0.3">
      <c r="A3" s="60" t="s">
        <v>45</v>
      </c>
      <c r="B3" s="60"/>
      <c r="C3" s="60"/>
      <c r="D3" s="60"/>
      <c r="E3" s="31"/>
      <c r="F3" s="31"/>
      <c r="G3" s="31"/>
      <c r="H3" s="31"/>
      <c r="I3" s="31"/>
      <c r="J3" s="31"/>
    </row>
    <row r="4" spans="1:10" ht="15.6" x14ac:dyDescent="0.3">
      <c r="B4" s="51" t="s">
        <v>30</v>
      </c>
      <c r="C4" s="51"/>
      <c r="D4" s="2">
        <v>-77015.759999999995</v>
      </c>
    </row>
    <row r="5" spans="1:10" ht="15.6" x14ac:dyDescent="0.3">
      <c r="B5" s="51" t="s">
        <v>31</v>
      </c>
      <c r="C5" s="51"/>
      <c r="D5" s="51"/>
      <c r="E5" s="51"/>
      <c r="F5" s="51"/>
      <c r="G5" s="51"/>
      <c r="H5" s="51"/>
      <c r="I5" s="51"/>
      <c r="J5" s="51"/>
    </row>
    <row r="6" spans="1:10" s="28" customFormat="1" ht="16.5" customHeight="1" thickBot="1" x14ac:dyDescent="0.3">
      <c r="B6" s="29" t="s">
        <v>32</v>
      </c>
      <c r="D6" s="30">
        <v>-168065.87</v>
      </c>
    </row>
    <row r="7" spans="1:10" ht="30" customHeight="1" thickBot="1" x14ac:dyDescent="0.3">
      <c r="A7" s="53" t="s">
        <v>16</v>
      </c>
      <c r="B7" s="54"/>
      <c r="C7" s="4" t="s">
        <v>17</v>
      </c>
      <c r="D7" s="5" t="s">
        <v>56</v>
      </c>
    </row>
    <row r="8" spans="1:10" ht="19.5" customHeight="1" thickBot="1" x14ac:dyDescent="0.3">
      <c r="A8" s="55">
        <v>364427.94</v>
      </c>
      <c r="B8" s="56"/>
      <c r="C8" s="36">
        <v>359236.43</v>
      </c>
      <c r="D8" s="37">
        <f>D6+C8-A8</f>
        <v>-173257.38</v>
      </c>
    </row>
    <row r="9" spans="1:10" s="26" customFormat="1" ht="12.75" customHeight="1" thickBot="1" x14ac:dyDescent="0.3">
      <c r="A9" s="57" t="s">
        <v>15</v>
      </c>
      <c r="B9" s="58"/>
      <c r="C9" s="58"/>
      <c r="D9" s="59"/>
    </row>
    <row r="10" spans="1:10" ht="19.5" customHeight="1" x14ac:dyDescent="0.25">
      <c r="A10" s="6" t="s">
        <v>18</v>
      </c>
      <c r="B10" s="7">
        <v>12856.77</v>
      </c>
      <c r="C10" s="8">
        <v>9614.49</v>
      </c>
      <c r="D10" s="9">
        <f>C10-B10</f>
        <v>-3242.2800000000007</v>
      </c>
    </row>
    <row r="11" spans="1:10" ht="19.5" customHeight="1" x14ac:dyDescent="0.25">
      <c r="A11" s="10" t="s">
        <v>19</v>
      </c>
      <c r="B11" s="11">
        <v>1067.83</v>
      </c>
      <c r="C11" s="12">
        <v>2081.35</v>
      </c>
      <c r="D11" s="13">
        <f>C11-B11</f>
        <v>1013.52</v>
      </c>
    </row>
    <row r="12" spans="1:10" ht="19.5" customHeight="1" x14ac:dyDescent="0.25">
      <c r="A12" s="10" t="s">
        <v>21</v>
      </c>
      <c r="B12" s="11">
        <v>30052.560000000001</v>
      </c>
      <c r="C12" s="12">
        <v>24710.13</v>
      </c>
      <c r="D12" s="13">
        <f>C12-B12</f>
        <v>-5342.43</v>
      </c>
    </row>
    <row r="13" spans="1:10" ht="17.25" customHeight="1" thickBot="1" x14ac:dyDescent="0.3">
      <c r="A13" s="14" t="s">
        <v>26</v>
      </c>
      <c r="B13" s="15">
        <v>1527.6</v>
      </c>
      <c r="C13" s="16">
        <v>1355.32</v>
      </c>
      <c r="D13" s="17">
        <f>C13-B13</f>
        <v>-172.27999999999997</v>
      </c>
    </row>
    <row r="14" spans="1:10" ht="19.5" customHeight="1" thickBot="1" x14ac:dyDescent="0.3">
      <c r="A14" s="18" t="s">
        <v>20</v>
      </c>
      <c r="B14" s="19">
        <f>SUM(B10:B13)</f>
        <v>45504.76</v>
      </c>
      <c r="C14" s="20">
        <f>SUM(C10:C13)</f>
        <v>37761.29</v>
      </c>
      <c r="D14" s="21">
        <f>SUM(D10:D13)</f>
        <v>-7743.47</v>
      </c>
    </row>
    <row r="15" spans="1:10" ht="15" customHeight="1" x14ac:dyDescent="0.25">
      <c r="B15" s="52" t="s">
        <v>10</v>
      </c>
      <c r="C15" s="52"/>
      <c r="D15" s="3">
        <f>D8+33637.06</f>
        <v>-139620.32</v>
      </c>
    </row>
    <row r="16" spans="1:10" ht="18.75" customHeight="1" thickBot="1" x14ac:dyDescent="0.35">
      <c r="B16" s="1" t="s">
        <v>7</v>
      </c>
    </row>
    <row r="17" spans="1:4" ht="15.75" customHeight="1" x14ac:dyDescent="0.25">
      <c r="A17" s="61" t="s">
        <v>8</v>
      </c>
      <c r="B17" s="62"/>
      <c r="C17" s="62"/>
      <c r="D17" s="9">
        <v>9499.77</v>
      </c>
    </row>
    <row r="18" spans="1:4" ht="15.75" customHeight="1" x14ac:dyDescent="0.25">
      <c r="A18" s="63" t="s">
        <v>0</v>
      </c>
      <c r="B18" s="64"/>
      <c r="C18" s="64"/>
      <c r="D18" s="13">
        <v>3076.1</v>
      </c>
    </row>
    <row r="19" spans="1:4" ht="15.75" customHeight="1" x14ac:dyDescent="0.25">
      <c r="A19" s="63" t="s">
        <v>1</v>
      </c>
      <c r="B19" s="64"/>
      <c r="C19" s="64"/>
      <c r="D19" s="13">
        <v>8216.24</v>
      </c>
    </row>
    <row r="20" spans="1:4" ht="15.75" customHeight="1" x14ac:dyDescent="0.25">
      <c r="A20" s="63" t="s">
        <v>2</v>
      </c>
      <c r="B20" s="64"/>
      <c r="C20" s="64"/>
      <c r="D20" s="13">
        <v>10561.09</v>
      </c>
    </row>
    <row r="21" spans="1:4" ht="15.75" customHeight="1" x14ac:dyDescent="0.25">
      <c r="A21" s="63" t="s">
        <v>3</v>
      </c>
      <c r="B21" s="64"/>
      <c r="C21" s="64"/>
      <c r="D21" s="13">
        <v>121597.08</v>
      </c>
    </row>
    <row r="22" spans="1:4" ht="15.75" customHeight="1" x14ac:dyDescent="0.25">
      <c r="A22" s="63" t="s">
        <v>4</v>
      </c>
      <c r="B22" s="64"/>
      <c r="C22" s="64"/>
      <c r="D22" s="13">
        <v>42532.46</v>
      </c>
    </row>
    <row r="23" spans="1:4" ht="15.75" customHeight="1" x14ac:dyDescent="0.25">
      <c r="A23" s="63" t="s">
        <v>29</v>
      </c>
      <c r="B23" s="64"/>
      <c r="C23" s="64"/>
      <c r="D23" s="13">
        <v>18720</v>
      </c>
    </row>
    <row r="24" spans="1:4" ht="15.75" customHeight="1" x14ac:dyDescent="0.25">
      <c r="A24" s="63" t="s">
        <v>25</v>
      </c>
      <c r="B24" s="64"/>
      <c r="C24" s="64"/>
      <c r="D24" s="13">
        <v>19550</v>
      </c>
    </row>
    <row r="25" spans="1:4" ht="15.75" customHeight="1" thickBot="1" x14ac:dyDescent="0.3">
      <c r="A25" s="71" t="s">
        <v>5</v>
      </c>
      <c r="B25" s="72"/>
      <c r="C25" s="72"/>
      <c r="D25" s="32">
        <v>3592.36</v>
      </c>
    </row>
    <row r="26" spans="1:4" ht="17.25" customHeight="1" thickBot="1" x14ac:dyDescent="0.3">
      <c r="A26" s="67" t="s">
        <v>6</v>
      </c>
      <c r="B26" s="68"/>
      <c r="C26" s="68"/>
      <c r="D26" s="25">
        <f>SUM(D17:D25)</f>
        <v>237345.09999999998</v>
      </c>
    </row>
    <row r="27" spans="1:4" ht="36" customHeight="1" thickBot="1" x14ac:dyDescent="0.35">
      <c r="B27" s="73" t="s">
        <v>23</v>
      </c>
      <c r="C27" s="74"/>
      <c r="D27" s="74"/>
    </row>
    <row r="28" spans="1:4" ht="15.75" customHeight="1" x14ac:dyDescent="0.25">
      <c r="A28" s="61" t="s">
        <v>13</v>
      </c>
      <c r="B28" s="62"/>
      <c r="C28" s="62"/>
      <c r="D28" s="9">
        <v>16011.37</v>
      </c>
    </row>
    <row r="29" spans="1:4" ht="15.75" customHeight="1" x14ac:dyDescent="0.25">
      <c r="A29" s="63" t="s">
        <v>14</v>
      </c>
      <c r="B29" s="64"/>
      <c r="C29" s="64"/>
      <c r="D29" s="13">
        <v>1396.04</v>
      </c>
    </row>
    <row r="30" spans="1:4" ht="15.75" customHeight="1" x14ac:dyDescent="0.25">
      <c r="A30" s="63" t="s">
        <v>22</v>
      </c>
      <c r="B30" s="64"/>
      <c r="C30" s="64"/>
      <c r="D30" s="13">
        <v>31830.54</v>
      </c>
    </row>
    <row r="31" spans="1:4" ht="15.75" customHeight="1" x14ac:dyDescent="0.25">
      <c r="A31" s="63" t="s">
        <v>27</v>
      </c>
      <c r="B31" s="64"/>
      <c r="C31" s="64"/>
      <c r="D31" s="34">
        <v>1527.78</v>
      </c>
    </row>
    <row r="32" spans="1:4" ht="15.75" customHeight="1" thickBot="1" x14ac:dyDescent="0.3">
      <c r="A32" s="65" t="s">
        <v>36</v>
      </c>
      <c r="B32" s="66"/>
      <c r="C32" s="66"/>
      <c r="D32" s="33">
        <v>11610.6</v>
      </c>
    </row>
    <row r="33" spans="1:4" ht="15.75" customHeight="1" thickBot="1" x14ac:dyDescent="0.3">
      <c r="A33" s="69" t="s">
        <v>24</v>
      </c>
      <c r="B33" s="66"/>
      <c r="C33" s="66"/>
      <c r="D33" s="22">
        <f>SUM(D28:D32)</f>
        <v>62376.329999999994</v>
      </c>
    </row>
    <row r="34" spans="1:4" ht="24.75" customHeight="1" thickBot="1" x14ac:dyDescent="0.35">
      <c r="B34" s="35" t="s">
        <v>11</v>
      </c>
    </row>
    <row r="35" spans="1:4" ht="16.5" customHeight="1" x14ac:dyDescent="0.25">
      <c r="A35" s="70" t="s">
        <v>34</v>
      </c>
      <c r="B35" s="62"/>
      <c r="C35" s="62"/>
      <c r="D35" s="9">
        <v>440.7</v>
      </c>
    </row>
    <row r="36" spans="1:4" ht="15.75" customHeight="1" x14ac:dyDescent="0.25">
      <c r="A36" s="43" t="s">
        <v>35</v>
      </c>
      <c r="B36" s="44"/>
      <c r="C36" s="45"/>
      <c r="D36" s="13">
        <v>6469</v>
      </c>
    </row>
    <row r="37" spans="1:4" ht="15.75" customHeight="1" x14ac:dyDescent="0.25">
      <c r="A37" s="43" t="s">
        <v>37</v>
      </c>
      <c r="B37" s="44"/>
      <c r="C37" s="45"/>
      <c r="D37" s="13">
        <v>1096.2</v>
      </c>
    </row>
    <row r="38" spans="1:4" ht="15.75" customHeight="1" x14ac:dyDescent="0.25">
      <c r="A38" s="43" t="s">
        <v>38</v>
      </c>
      <c r="B38" s="44"/>
      <c r="C38" s="45"/>
      <c r="D38" s="13">
        <v>1000</v>
      </c>
    </row>
    <row r="39" spans="1:4" ht="15.75" customHeight="1" x14ac:dyDescent="0.25">
      <c r="A39" s="43" t="s">
        <v>39</v>
      </c>
      <c r="B39" s="44"/>
      <c r="C39" s="45"/>
      <c r="D39" s="13">
        <v>591.29999999999995</v>
      </c>
    </row>
    <row r="40" spans="1:4" ht="15.75" customHeight="1" x14ac:dyDescent="0.25">
      <c r="A40" s="43" t="s">
        <v>40</v>
      </c>
      <c r="B40" s="44"/>
      <c r="C40" s="45"/>
      <c r="D40" s="13">
        <v>1451.8</v>
      </c>
    </row>
    <row r="41" spans="1:4" ht="15.75" customHeight="1" x14ac:dyDescent="0.25">
      <c r="A41" s="43" t="s">
        <v>41</v>
      </c>
      <c r="B41" s="44"/>
      <c r="C41" s="45"/>
      <c r="D41" s="13">
        <v>180</v>
      </c>
    </row>
    <row r="42" spans="1:4" ht="15.75" customHeight="1" x14ac:dyDescent="0.25">
      <c r="A42" s="43" t="s">
        <v>42</v>
      </c>
      <c r="B42" s="44"/>
      <c r="C42" s="45"/>
      <c r="D42" s="13">
        <f>544.7+828.1</f>
        <v>1372.8000000000002</v>
      </c>
    </row>
    <row r="43" spans="1:4" ht="25.5" customHeight="1" x14ac:dyDescent="0.25">
      <c r="A43" s="43" t="s">
        <v>43</v>
      </c>
      <c r="B43" s="44"/>
      <c r="C43" s="45"/>
      <c r="D43" s="13">
        <f>7859.8+1014</f>
        <v>8873.7999999999993</v>
      </c>
    </row>
    <row r="44" spans="1:4" ht="15.75" customHeight="1" x14ac:dyDescent="0.25">
      <c r="A44" s="43" t="s">
        <v>44</v>
      </c>
      <c r="B44" s="44"/>
      <c r="C44" s="45"/>
      <c r="D44" s="13">
        <v>4784</v>
      </c>
    </row>
    <row r="45" spans="1:4" ht="14.25" customHeight="1" x14ac:dyDescent="0.25">
      <c r="A45" s="43" t="s">
        <v>46</v>
      </c>
      <c r="B45" s="44"/>
      <c r="C45" s="45"/>
      <c r="D45" s="13">
        <v>149.9</v>
      </c>
    </row>
    <row r="46" spans="1:4" ht="16.5" customHeight="1" x14ac:dyDescent="0.25">
      <c r="A46" s="43" t="s">
        <v>47</v>
      </c>
      <c r="B46" s="44"/>
      <c r="C46" s="45"/>
      <c r="D46" s="13">
        <v>150</v>
      </c>
    </row>
    <row r="47" spans="1:4" ht="15.75" customHeight="1" x14ac:dyDescent="0.25">
      <c r="A47" s="43" t="s">
        <v>48</v>
      </c>
      <c r="B47" s="44"/>
      <c r="C47" s="45"/>
      <c r="D47" s="13">
        <f>214+198.1</f>
        <v>412.1</v>
      </c>
    </row>
    <row r="48" spans="1:4" ht="15" customHeight="1" x14ac:dyDescent="0.25">
      <c r="A48" s="43" t="s">
        <v>49</v>
      </c>
      <c r="B48" s="44"/>
      <c r="C48" s="45"/>
      <c r="D48" s="13">
        <v>1226.5</v>
      </c>
    </row>
    <row r="49" spans="1:4" ht="15" customHeight="1" x14ac:dyDescent="0.25">
      <c r="A49" s="43" t="s">
        <v>50</v>
      </c>
      <c r="B49" s="44"/>
      <c r="C49" s="45"/>
      <c r="D49" s="13">
        <v>870.7</v>
      </c>
    </row>
    <row r="50" spans="1:4" ht="16.5" customHeight="1" x14ac:dyDescent="0.25">
      <c r="A50" s="43" t="s">
        <v>51</v>
      </c>
      <c r="B50" s="44"/>
      <c r="C50" s="45"/>
      <c r="D50" s="13">
        <v>519.1</v>
      </c>
    </row>
    <row r="51" spans="1:4" ht="16.5" customHeight="1" x14ac:dyDescent="0.25">
      <c r="A51" s="43" t="s">
        <v>52</v>
      </c>
      <c r="B51" s="44"/>
      <c r="C51" s="45"/>
      <c r="D51" s="13">
        <f>194.8+133.9</f>
        <v>328.70000000000005</v>
      </c>
    </row>
    <row r="52" spans="1:4" ht="15" customHeight="1" x14ac:dyDescent="0.25">
      <c r="A52" s="43" t="s">
        <v>53</v>
      </c>
      <c r="B52" s="44"/>
      <c r="C52" s="45"/>
      <c r="D52" s="13">
        <f>4628.2+2937.5+5106.9</f>
        <v>12672.599999999999</v>
      </c>
    </row>
    <row r="53" spans="1:4" ht="15" customHeight="1" x14ac:dyDescent="0.25">
      <c r="A53" s="43" t="s">
        <v>59</v>
      </c>
      <c r="B53" s="44"/>
      <c r="C53" s="45"/>
      <c r="D53" s="13">
        <f>2062.5+8125+3350+525+1250</f>
        <v>15312.5</v>
      </c>
    </row>
    <row r="54" spans="1:4" ht="15" customHeight="1" x14ac:dyDescent="0.25">
      <c r="A54" s="43" t="s">
        <v>54</v>
      </c>
      <c r="B54" s="44"/>
      <c r="C54" s="45"/>
      <c r="D54" s="13">
        <v>40208.32</v>
      </c>
    </row>
    <row r="55" spans="1:4" ht="18" customHeight="1" thickBot="1" x14ac:dyDescent="0.3">
      <c r="A55" s="43" t="s">
        <v>58</v>
      </c>
      <c r="B55" s="44"/>
      <c r="C55" s="45"/>
      <c r="D55" s="13">
        <v>6235</v>
      </c>
    </row>
    <row r="56" spans="1:4" ht="18" hidden="1" customHeight="1" x14ac:dyDescent="0.25">
      <c r="A56" s="43"/>
      <c r="B56" s="44"/>
      <c r="C56" s="45"/>
      <c r="D56" s="13"/>
    </row>
    <row r="57" spans="1:4" ht="18" hidden="1" customHeight="1" x14ac:dyDescent="0.25">
      <c r="A57" s="43"/>
      <c r="B57" s="44"/>
      <c r="C57" s="45"/>
      <c r="D57" s="13"/>
    </row>
    <row r="58" spans="1:4" ht="18" hidden="1" customHeight="1" x14ac:dyDescent="0.25">
      <c r="A58" s="43"/>
      <c r="B58" s="44"/>
      <c r="C58" s="45"/>
      <c r="D58" s="13"/>
    </row>
    <row r="59" spans="1:4" ht="18" hidden="1" customHeight="1" x14ac:dyDescent="0.25">
      <c r="A59" s="43"/>
      <c r="B59" s="44"/>
      <c r="C59" s="45"/>
      <c r="D59" s="13"/>
    </row>
    <row r="60" spans="1:4" ht="18" hidden="1" customHeight="1" x14ac:dyDescent="0.25">
      <c r="A60" s="43"/>
      <c r="B60" s="44"/>
      <c r="C60" s="45"/>
      <c r="D60" s="13"/>
    </row>
    <row r="61" spans="1:4" ht="18" hidden="1" customHeight="1" thickBot="1" x14ac:dyDescent="0.3">
      <c r="A61" s="46"/>
      <c r="B61" s="47"/>
      <c r="C61" s="48"/>
      <c r="D61" s="27"/>
    </row>
    <row r="62" spans="1:4" ht="15.75" customHeight="1" thickBot="1" x14ac:dyDescent="0.3">
      <c r="A62" s="67" t="s">
        <v>9</v>
      </c>
      <c r="B62" s="68"/>
      <c r="C62" s="68"/>
      <c r="D62" s="25">
        <f>SUM(D35:D61)</f>
        <v>104345.01999999999</v>
      </c>
    </row>
    <row r="63" spans="1:4" ht="3.75" customHeight="1" x14ac:dyDescent="0.25"/>
    <row r="64" spans="1:4" s="28" customFormat="1" ht="18" customHeight="1" x14ac:dyDescent="0.3">
      <c r="B64" s="35" t="s">
        <v>12</v>
      </c>
      <c r="C64" s="38"/>
      <c r="D64" s="39">
        <f>D33+D26+D62</f>
        <v>404066.44999999995</v>
      </c>
    </row>
    <row r="65" spans="2:4" ht="15.6" x14ac:dyDescent="0.25">
      <c r="B65" s="23" t="s">
        <v>33</v>
      </c>
      <c r="C65" s="24"/>
      <c r="D65" s="40">
        <f>C8-D64</f>
        <v>-44830.01999999996</v>
      </c>
    </row>
    <row r="66" spans="2:4" ht="15" customHeight="1" x14ac:dyDescent="0.25">
      <c r="B66" s="23" t="s">
        <v>57</v>
      </c>
      <c r="C66" s="24"/>
      <c r="D66" s="41">
        <f>D4+D65</f>
        <v>-121845.77999999996</v>
      </c>
    </row>
    <row r="67" spans="2:4" x14ac:dyDescent="0.25">
      <c r="D67" s="42"/>
    </row>
  </sheetData>
  <mergeCells count="54">
    <mergeCell ref="A62:C62"/>
    <mergeCell ref="A20:C20"/>
    <mergeCell ref="A21:C21"/>
    <mergeCell ref="A36:C36"/>
    <mergeCell ref="A33:C33"/>
    <mergeCell ref="A35:C35"/>
    <mergeCell ref="A25:C25"/>
    <mergeCell ref="A26:C26"/>
    <mergeCell ref="A28:C28"/>
    <mergeCell ref="A29:C29"/>
    <mergeCell ref="A30:C30"/>
    <mergeCell ref="A22:C22"/>
    <mergeCell ref="A24:C24"/>
    <mergeCell ref="A60:C60"/>
    <mergeCell ref="B27:D27"/>
    <mergeCell ref="A23:C23"/>
    <mergeCell ref="A17:C17"/>
    <mergeCell ref="A18:C18"/>
    <mergeCell ref="A19:C19"/>
    <mergeCell ref="A32:C32"/>
    <mergeCell ref="A31:C31"/>
    <mergeCell ref="B1:J1"/>
    <mergeCell ref="B2:J2"/>
    <mergeCell ref="B5:J5"/>
    <mergeCell ref="B4:C4"/>
    <mergeCell ref="B15:C15"/>
    <mergeCell ref="A7:B7"/>
    <mergeCell ref="A8:B8"/>
    <mergeCell ref="A9:D9"/>
    <mergeCell ref="A3:D3"/>
    <mergeCell ref="A61:C61"/>
    <mergeCell ref="A51:C51"/>
    <mergeCell ref="A49:C49"/>
    <mergeCell ref="A37:C37"/>
    <mergeCell ref="A38:C38"/>
    <mergeCell ref="A39:C39"/>
    <mergeCell ref="A42:C42"/>
    <mergeCell ref="A47:C47"/>
    <mergeCell ref="A40:C40"/>
    <mergeCell ref="A41:C41"/>
    <mergeCell ref="A43:C43"/>
    <mergeCell ref="A44:C44"/>
    <mergeCell ref="A45:C45"/>
    <mergeCell ref="A46:C46"/>
    <mergeCell ref="A48:C48"/>
    <mergeCell ref="A50:C50"/>
    <mergeCell ref="A58:C58"/>
    <mergeCell ref="A59:C59"/>
    <mergeCell ref="A52:C52"/>
    <mergeCell ref="A54:C54"/>
    <mergeCell ref="A55:C55"/>
    <mergeCell ref="A56:C56"/>
    <mergeCell ref="A57:C57"/>
    <mergeCell ref="A53:C53"/>
  </mergeCells>
  <phoneticPr fontId="4" type="noConversion"/>
  <pageMargins left="0.78740157480314965" right="0.78740157480314965" top="0.31496062992125984" bottom="0.31496062992125984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2019</vt:lpstr>
    </vt:vector>
  </TitlesOfParts>
  <Company>Организация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2020-03-19T04:06:35Z</cp:lastPrinted>
  <dcterms:created xsi:type="dcterms:W3CDTF">2012-01-24T09:54:37Z</dcterms:created>
  <dcterms:modified xsi:type="dcterms:W3CDTF">2020-03-19T04:07:00Z</dcterms:modified>
</cp:coreProperties>
</file>