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C31" i="1" l="1"/>
  <c r="D31" i="1"/>
  <c r="B31" i="1"/>
  <c r="C26" i="1"/>
  <c r="D26" i="1"/>
  <c r="B26" i="1"/>
  <c r="C30" i="1" l="1"/>
  <c r="D30" i="1"/>
  <c r="B30" i="1"/>
  <c r="D34" i="1" l="1"/>
  <c r="D25" i="1" l="1"/>
  <c r="D15" i="1"/>
  <c r="D24" i="1"/>
  <c r="D8" i="1"/>
  <c r="C25" i="1" l="1"/>
  <c r="C15" i="1"/>
  <c r="C24" i="1"/>
  <c r="C8" i="1"/>
  <c r="B25" i="1" l="1"/>
  <c r="B15" i="1"/>
  <c r="B24" i="1"/>
  <c r="B8" i="1"/>
  <c r="C23" i="1"/>
  <c r="D23" i="1"/>
  <c r="C22" i="1"/>
  <c r="D22" i="1"/>
  <c r="B22" i="1"/>
  <c r="B23" i="1" l="1"/>
  <c r="N23" i="1" l="1"/>
  <c r="N24" i="1"/>
  <c r="N25" i="1"/>
  <c r="N26" i="1"/>
  <c r="N27" i="1"/>
  <c r="N28" i="1"/>
  <c r="N29" i="1"/>
  <c r="N30" i="1"/>
  <c r="N31" i="1"/>
  <c r="N32" i="1"/>
  <c r="N33" i="1"/>
  <c r="N34" i="1"/>
  <c r="N22" i="1"/>
  <c r="C35" i="1"/>
  <c r="D35" i="1"/>
  <c r="E35" i="1"/>
  <c r="F35" i="1"/>
  <c r="G35" i="1"/>
  <c r="H35" i="1"/>
  <c r="I35" i="1"/>
  <c r="J35" i="1"/>
  <c r="K35" i="1"/>
  <c r="L35" i="1"/>
  <c r="M35" i="1"/>
  <c r="B35" i="1"/>
  <c r="N35" i="1" l="1"/>
  <c r="H7" i="1"/>
  <c r="I7" i="1"/>
  <c r="J7" i="1"/>
  <c r="K7" i="1"/>
  <c r="L7" i="1"/>
  <c r="M7" i="1"/>
  <c r="C7" i="1"/>
  <c r="D7" i="1"/>
  <c r="E7" i="1"/>
  <c r="F7" i="1"/>
  <c r="G7" i="1"/>
  <c r="N20" i="1" l="1"/>
  <c r="N13" i="1"/>
  <c r="D14" i="1" l="1"/>
  <c r="C14" i="1" l="1"/>
  <c r="B14" i="1"/>
  <c r="B7" i="1"/>
  <c r="D36" i="1" l="1"/>
  <c r="N11" i="1" l="1"/>
  <c r="N16" i="1" l="1"/>
  <c r="N18" i="1"/>
  <c r="N17" i="1"/>
  <c r="N19" i="1"/>
  <c r="N9" i="1" l="1"/>
  <c r="N10" i="1"/>
  <c r="N12" i="1" l="1"/>
  <c r="H14" i="1" l="1"/>
  <c r="I14" i="1"/>
  <c r="J14" i="1"/>
  <c r="K14" i="1"/>
  <c r="L14" i="1"/>
  <c r="M14" i="1"/>
  <c r="E14" i="1"/>
  <c r="F14" i="1"/>
  <c r="G14" i="1"/>
  <c r="N14" i="1" l="1"/>
  <c r="N7" i="1"/>
  <c r="M36" i="1"/>
  <c r="I36" i="1"/>
  <c r="G36" i="1"/>
  <c r="F36" i="1"/>
  <c r="E36" i="1"/>
  <c r="H36" i="1"/>
  <c r="L36" i="1" l="1"/>
  <c r="K36" i="1"/>
  <c r="J36" i="1"/>
  <c r="N15" i="1"/>
  <c r="N8" i="1" l="1"/>
  <c r="N6" i="1"/>
  <c r="N5" i="1"/>
  <c r="N38" i="1" l="1"/>
  <c r="C36" i="1"/>
  <c r="B38" i="1"/>
  <c r="C6" i="1" s="1"/>
  <c r="C38" i="1" l="1"/>
  <c r="D6" i="1" s="1"/>
  <c r="D38" i="1" l="1"/>
  <c r="E6" i="1" s="1"/>
  <c r="E38" i="1" s="1"/>
  <c r="F6" i="1" s="1"/>
  <c r="F38" i="1" s="1"/>
  <c r="G6" i="1" s="1"/>
  <c r="G38" i="1" s="1"/>
  <c r="H6" i="1" s="1"/>
  <c r="H38" i="1" s="1"/>
  <c r="I6" i="1" s="1"/>
  <c r="I38" i="1" s="1"/>
  <c r="J6" i="1" s="1"/>
  <c r="J38" i="1" s="1"/>
  <c r="K6" i="1" s="1"/>
  <c r="K38" i="1" s="1"/>
  <c r="L6" i="1" s="1"/>
  <c r="L38" i="1" s="1"/>
  <c r="M6" i="1" s="1"/>
  <c r="M38" i="1" s="1"/>
  <c r="B36" i="1"/>
  <c r="B37" i="1" s="1"/>
  <c r="C5" i="1" l="1"/>
  <c r="C37" i="1" s="1"/>
  <c r="D5" i="1" s="1"/>
  <c r="D37" i="1" s="1"/>
  <c r="N36" i="1" l="1"/>
  <c r="N37" i="1" s="1"/>
  <c r="E5" i="1" l="1"/>
  <c r="E37" i="1" s="1"/>
  <c r="F5" i="1" s="1"/>
  <c r="F37" i="1" l="1"/>
  <c r="G5" i="1" s="1"/>
  <c r="G37" i="1" s="1"/>
  <c r="H5" i="1" s="1"/>
  <c r="H37" i="1" s="1"/>
  <c r="I5" i="1" s="1"/>
  <c r="I37" i="1" s="1"/>
  <c r="J5" i="1" s="1"/>
  <c r="J37" i="1" l="1"/>
  <c r="K5" i="1" s="1"/>
  <c r="K37" i="1" l="1"/>
  <c r="L5" i="1" s="1"/>
  <c r="L37" i="1" l="1"/>
  <c r="M5" i="1" s="1"/>
  <c r="M37" i="1" s="1"/>
</calcChain>
</file>

<file path=xl/sharedStrings.xml><?xml version="1.0" encoding="utf-8"?>
<sst xmlns="http://schemas.openxmlformats.org/spreadsheetml/2006/main" count="49" uniqueCount="42">
  <si>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</si>
  <si>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</si>
  <si>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</si>
  <si>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</si>
  <si>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</si>
  <si>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</si>
  <si>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</si>
  <si>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</si>
  <si>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</si>
  <si>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</si>
  <si>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</si>
  <si>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</si>
  <si>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</si>
  <si>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</si>
  <si>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</si>
  <si>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</si>
  <si>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</si>
  <si>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</si>
  <si>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</si>
  <si>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</si>
  <si>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</si>
  <si>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</si>
  <si>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</si>
  <si>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Отведение сточных вод ОИ</t>
  </si>
  <si>
    <t>Тех.обслуживание газового оборудования</t>
  </si>
  <si>
    <t>Тех.обслуживание узла учета тепловой энергии</t>
  </si>
  <si>
    <t>Дополнительный доход (использование общего имущества)</t>
  </si>
  <si>
    <t>Содержание жилья и текущий ремонт, ОПУ</t>
  </si>
  <si>
    <t xml:space="preserve">                 ОТЧЕТ по дому Горно-Алтайская, 58  за период 01.01.2026г. по 31.03.2026г.</t>
  </si>
  <si>
    <t>Январь 2026г.</t>
  </si>
  <si>
    <t>Февраль 2026г.</t>
  </si>
  <si>
    <t>Март 2026г.</t>
  </si>
  <si>
    <t>Апрель 2026г</t>
  </si>
  <si>
    <t>Май 2026г</t>
  </si>
  <si>
    <t>Июнь 2026г.</t>
  </si>
  <si>
    <t>Июль 2026г.</t>
  </si>
  <si>
    <t>Август 2026г.</t>
  </si>
  <si>
    <t>Сентябрь 2026г.</t>
  </si>
  <si>
    <t>Октябрь 2026г</t>
  </si>
  <si>
    <t>Ноябрь 2026г</t>
  </si>
  <si>
    <t>Декабрь 2026г</t>
  </si>
  <si>
    <t>Всего:                       за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</si>
</sst>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8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6"/>
      <name val="Arial Cyr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3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164" fontId="7" fillId="2" borderId="4" xfId="0" applyNumberFormat="1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7" fillId="4" borderId="3" xfId="0" applyFont="1" applyFill="1" applyBorder="1" applyAlignment="1">
      <alignment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5" fillId="0" borderId="6" xfId="0" applyNumberFormat="1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164" fontId="5" fillId="0" borderId="2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164" fontId="7" fillId="0" borderId="5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topLeftCell="A22" zoomScale="75" workbookViewId="0">
      <selection activeCell="R30" sqref="R30"/>
    </sheetView>
  </sheetViews>
  <sheetFormatPr defaultRowHeight="13.2" x14ac:dyDescent="0.25"/>
  <cols>
    <col min="1" max="1" width="57" customWidth="1"/>
    <col min="2" max="2" width="13.6640625" customWidth="1"/>
    <col min="3" max="3" width="13.5546875" customWidth="1"/>
    <col min="4" max="4" width="15.5546875" customWidth="1"/>
    <col min="5" max="6" width="14.33203125" hidden="1" customWidth="1"/>
    <col min="7" max="7" width="15.88671875" hidden="1" customWidth="1"/>
    <col min="8" max="8" width="14.21875" hidden="1" customWidth="1"/>
    <col min="9" max="9" width="14.33203125" hidden="1" customWidth="1"/>
    <col min="10" max="10" width="14.21875" hidden="1" customWidth="1"/>
    <col min="11" max="13" width="14" hidden="1" customWidth="1"/>
    <col min="14" max="14" width="15.88671875" customWidth="1"/>
  </cols>
  <sheetData>
    <row r="1" spans="1:18" ht="20.25" customHeight="1" x14ac:dyDescent="0.35">
      <c r="A1" s="20" t="s">
        <v>28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8" ht="7.5" customHeight="1" thickBot="1" x14ac:dyDescent="0.3">
      <c r="A2" s="1"/>
      <c r="R2" s="2"/>
    </row>
    <row r="3" spans="1:18" ht="3" hidden="1" customHeight="1" thickBot="1" x14ac:dyDescent="0.3">
      <c r="A3" s="1"/>
    </row>
    <row r="4" spans="1:18" ht="38.25" customHeight="1" thickBot="1" x14ac:dyDescent="0.3">
      <c r="A4" s="5" t="s">
        <v>0</v>
      </c>
      <c r="B4" s="6" t="s">
        <v>29</v>
      </c>
      <c r="C4" s="6" t="s">
        <v>30</v>
      </c>
      <c r="D4" s="6" t="s">
        <v>31</v>
      </c>
      <c r="E4" s="6" t="s">
        <v>32</v>
      </c>
      <c r="F4" s="6" t="s">
        <v>33</v>
      </c>
      <c r="G4" s="6" t="s">
        <v>34</v>
      </c>
      <c r="H4" s="6" t="s">
        <v>35</v>
      </c>
      <c r="I4" s="6" t="s">
        <v>36</v>
      </c>
      <c r="J4" s="6" t="s">
        <v>37</v>
      </c>
      <c r="K4" s="6" t="s">
        <v>38</v>
      </c>
      <c r="L4" s="6" t="s">
        <v>39</v>
      </c>
      <c r="M4" s="6" t="s">
        <v>40</v>
      </c>
      <c r="N4" s="6" t="s">
        <v>41</v>
      </c>
    </row>
    <row r="5" spans="1:18" ht="23.25" customHeight="1" thickBot="1" x14ac:dyDescent="0.3">
      <c r="A5" s="7" t="s">
        <v>14</v>
      </c>
      <c r="B5" s="8">
        <v>-489004.85</v>
      </c>
      <c r="C5" s="8">
        <f>B37</f>
        <v>-485466.02471999999</v>
      </c>
      <c r="D5" s="8">
        <f>C37</f>
        <v>-473801.94386</v>
      </c>
      <c r="E5" s="8">
        <f t="shared" ref="E5:G5" si="0">D37</f>
        <v>-462096.29957999999</v>
      </c>
      <c r="F5" s="8">
        <f t="shared" si="0"/>
        <v>-462096.29957999999</v>
      </c>
      <c r="G5" s="8">
        <f t="shared" si="0"/>
        <v>-462096.29957999999</v>
      </c>
      <c r="H5" s="8">
        <f t="shared" ref="H5" si="1">G37</f>
        <v>-462096.29957999999</v>
      </c>
      <c r="I5" s="8">
        <f t="shared" ref="I5" si="2">H37</f>
        <v>-462096.29957999999</v>
      </c>
      <c r="J5" s="8">
        <f t="shared" ref="J5" si="3">I37</f>
        <v>-462096.29957999999</v>
      </c>
      <c r="K5" s="8">
        <f t="shared" ref="K5" si="4">J37</f>
        <v>-462096.29957999999</v>
      </c>
      <c r="L5" s="8">
        <f t="shared" ref="L5" si="5">K37</f>
        <v>-462096.29957999999</v>
      </c>
      <c r="M5" s="8">
        <f t="shared" ref="M5" si="6">L37</f>
        <v>-462096.29957999999</v>
      </c>
      <c r="N5" s="8">
        <f>B5</f>
        <v>-489004.85</v>
      </c>
    </row>
    <row r="6" spans="1:18" ht="21" customHeight="1" thickBot="1" x14ac:dyDescent="0.3">
      <c r="A6" s="7" t="s">
        <v>13</v>
      </c>
      <c r="B6" s="8">
        <v>-112984.67</v>
      </c>
      <c r="C6" s="8">
        <f>B38</f>
        <v>-120164.47</v>
      </c>
      <c r="D6" s="8">
        <f>C38</f>
        <v>-117630.48000000001</v>
      </c>
      <c r="E6" s="8">
        <f t="shared" ref="E6:G6" si="7">D38</f>
        <v>-121878.18</v>
      </c>
      <c r="F6" s="8">
        <f t="shared" si="7"/>
        <v>-121878.18</v>
      </c>
      <c r="G6" s="8">
        <f t="shared" si="7"/>
        <v>-121878.18</v>
      </c>
      <c r="H6" s="8">
        <f t="shared" ref="H6:M6" si="8">G38</f>
        <v>-121878.18</v>
      </c>
      <c r="I6" s="8">
        <f t="shared" si="8"/>
        <v>-121878.18</v>
      </c>
      <c r="J6" s="8">
        <f t="shared" si="8"/>
        <v>-121878.18</v>
      </c>
      <c r="K6" s="8">
        <f t="shared" si="8"/>
        <v>-121878.18</v>
      </c>
      <c r="L6" s="8">
        <f t="shared" si="8"/>
        <v>-121878.18</v>
      </c>
      <c r="M6" s="8">
        <f t="shared" si="8"/>
        <v>-121878.18</v>
      </c>
      <c r="N6" s="8">
        <f>B6</f>
        <v>-112984.67</v>
      </c>
    </row>
    <row r="7" spans="1:18" ht="20.25" customHeight="1" thickBot="1" x14ac:dyDescent="0.3">
      <c r="A7" s="9" t="s">
        <v>12</v>
      </c>
      <c r="B7" s="10">
        <f>SUM(B8:B13)</f>
        <v>37358.369999999995</v>
      </c>
      <c r="C7" s="10">
        <f t="shared" ref="C7:G7" si="9">SUM(C8:C13)</f>
        <v>38479.99</v>
      </c>
      <c r="D7" s="10">
        <f t="shared" si="9"/>
        <v>41553.870000000003</v>
      </c>
      <c r="E7" s="10">
        <f t="shared" si="9"/>
        <v>0</v>
      </c>
      <c r="F7" s="10">
        <f t="shared" si="9"/>
        <v>0</v>
      </c>
      <c r="G7" s="10">
        <f t="shared" si="9"/>
        <v>0</v>
      </c>
      <c r="H7" s="10">
        <f t="shared" ref="H7" si="10">SUM(H8:H13)</f>
        <v>0</v>
      </c>
      <c r="I7" s="10">
        <f t="shared" ref="I7" si="11">SUM(I8:I13)</f>
        <v>0</v>
      </c>
      <c r="J7" s="10">
        <f t="shared" ref="J7" si="12">SUM(J8:J13)</f>
        <v>0</v>
      </c>
      <c r="K7" s="10">
        <f t="shared" ref="K7" si="13">SUM(K8:K13)</f>
        <v>0</v>
      </c>
      <c r="L7" s="10">
        <f t="shared" ref="L7" si="14">SUM(L8:L13)</f>
        <v>0</v>
      </c>
      <c r="M7" s="10">
        <f t="shared" ref="M7" si="15">SUM(M8:M13)</f>
        <v>0</v>
      </c>
      <c r="N7" s="10">
        <f>SUM(B7:M7)</f>
        <v>117392.22999999998</v>
      </c>
    </row>
    <row r="8" spans="1:18" ht="24.75" customHeight="1" thickBot="1" x14ac:dyDescent="0.3">
      <c r="A8" s="3" t="s">
        <v>27</v>
      </c>
      <c r="B8" s="11">
        <f>947.61+36209.06</f>
        <v>37156.67</v>
      </c>
      <c r="C8" s="11">
        <f>36209.06+947.61</f>
        <v>37156.67</v>
      </c>
      <c r="D8" s="11">
        <f>36209.06+947.61</f>
        <v>37156.67</v>
      </c>
      <c r="E8" s="11"/>
      <c r="F8" s="11"/>
      <c r="G8" s="11"/>
      <c r="H8" s="11"/>
      <c r="I8" s="11"/>
      <c r="J8" s="11"/>
      <c r="K8" s="11"/>
      <c r="L8" s="11"/>
      <c r="M8" s="11"/>
      <c r="N8" s="11">
        <f>SUM(B8:M8)</f>
        <v>111470.01</v>
      </c>
    </row>
    <row r="9" spans="1:18" ht="24.75" customHeight="1" thickBot="1" x14ac:dyDescent="0.3">
      <c r="A9" s="3" t="s">
        <v>15</v>
      </c>
      <c r="B9" s="11">
        <v>0</v>
      </c>
      <c r="C9" s="11">
        <v>-717.93</v>
      </c>
      <c r="D9" s="11">
        <v>0</v>
      </c>
      <c r="E9" s="11"/>
      <c r="F9" s="11"/>
      <c r="G9" s="11"/>
      <c r="H9" s="11"/>
      <c r="I9" s="11"/>
      <c r="J9" s="11"/>
      <c r="K9" s="11"/>
      <c r="L9" s="11"/>
      <c r="M9" s="11"/>
      <c r="N9" s="11">
        <f t="shared" ref="N9:N13" si="16">SUM(B9:M9)</f>
        <v>-717.93</v>
      </c>
    </row>
    <row r="10" spans="1:18" ht="21.75" customHeight="1" thickBot="1" x14ac:dyDescent="0.3">
      <c r="A10" s="3" t="s">
        <v>16</v>
      </c>
      <c r="B10" s="11">
        <v>109.57</v>
      </c>
      <c r="C10" s="11">
        <v>109.57</v>
      </c>
      <c r="D10" s="11">
        <v>109.57</v>
      </c>
      <c r="E10" s="11"/>
      <c r="F10" s="11"/>
      <c r="G10" s="11"/>
      <c r="H10" s="11"/>
      <c r="I10" s="11"/>
      <c r="J10" s="11"/>
      <c r="K10" s="11"/>
      <c r="L10" s="11"/>
      <c r="M10" s="11"/>
      <c r="N10" s="11">
        <f t="shared" si="16"/>
        <v>328.71</v>
      </c>
    </row>
    <row r="11" spans="1:18" ht="22.5" customHeight="1" thickBot="1" x14ac:dyDescent="0.3">
      <c r="A11" s="3" t="s">
        <v>17</v>
      </c>
      <c r="B11" s="11">
        <v>0</v>
      </c>
      <c r="C11" s="11">
        <v>1838.03</v>
      </c>
      <c r="D11" s="11">
        <v>4193.9799999999996</v>
      </c>
      <c r="E11" s="11"/>
      <c r="F11" s="11"/>
      <c r="G11" s="11"/>
      <c r="H11" s="11"/>
      <c r="I11" s="11"/>
      <c r="J11" s="11"/>
      <c r="K11" s="11"/>
      <c r="L11" s="11"/>
      <c r="M11" s="11"/>
      <c r="N11" s="11">
        <f t="shared" si="16"/>
        <v>6032.0099999999993</v>
      </c>
    </row>
    <row r="12" spans="1:18" ht="22.5" customHeight="1" thickBot="1" x14ac:dyDescent="0.3">
      <c r="A12" s="3" t="s">
        <v>23</v>
      </c>
      <c r="B12" s="11">
        <v>92.13</v>
      </c>
      <c r="C12" s="11">
        <v>93.65</v>
      </c>
      <c r="D12" s="11">
        <v>93.65</v>
      </c>
      <c r="E12" s="11"/>
      <c r="F12" s="11"/>
      <c r="G12" s="11"/>
      <c r="H12" s="11"/>
      <c r="I12" s="11"/>
      <c r="J12" s="11"/>
      <c r="K12" s="11"/>
      <c r="L12" s="11"/>
      <c r="M12" s="11"/>
      <c r="N12" s="11">
        <f t="shared" si="16"/>
        <v>279.43</v>
      </c>
    </row>
    <row r="13" spans="1:18" ht="22.5" customHeight="1" thickBot="1" x14ac:dyDescent="0.3">
      <c r="A13" s="3" t="s">
        <v>26</v>
      </c>
      <c r="B13" s="11">
        <v>0</v>
      </c>
      <c r="C13" s="11">
        <v>0</v>
      </c>
      <c r="D13" s="11">
        <v>0</v>
      </c>
      <c r="E13" s="11"/>
      <c r="F13" s="11"/>
      <c r="G13" s="11"/>
      <c r="H13" s="11"/>
      <c r="I13" s="11"/>
      <c r="J13" s="11"/>
      <c r="K13" s="11"/>
      <c r="L13" s="11"/>
      <c r="M13" s="11"/>
      <c r="N13" s="11">
        <f t="shared" si="16"/>
        <v>0</v>
      </c>
    </row>
    <row r="14" spans="1:18" ht="20.25" customHeight="1" thickBot="1" x14ac:dyDescent="0.3">
      <c r="A14" s="12" t="s">
        <v>8</v>
      </c>
      <c r="B14" s="13">
        <f>SUM(B15:B20)</f>
        <v>30178.57</v>
      </c>
      <c r="C14" s="13">
        <f t="shared" ref="C14:D14" si="17">SUM(C15:C20)</f>
        <v>41013.979999999996</v>
      </c>
      <c r="D14" s="13">
        <f t="shared" si="17"/>
        <v>37306.170000000006</v>
      </c>
      <c r="E14" s="13">
        <f t="shared" ref="E14:M14" si="18">SUM(E15:E19)</f>
        <v>0</v>
      </c>
      <c r="F14" s="13">
        <f t="shared" si="18"/>
        <v>0</v>
      </c>
      <c r="G14" s="13">
        <f t="shared" si="18"/>
        <v>0</v>
      </c>
      <c r="H14" s="13">
        <f t="shared" si="18"/>
        <v>0</v>
      </c>
      <c r="I14" s="13">
        <f t="shared" si="18"/>
        <v>0</v>
      </c>
      <c r="J14" s="13">
        <f t="shared" si="18"/>
        <v>0</v>
      </c>
      <c r="K14" s="13">
        <f t="shared" si="18"/>
        <v>0</v>
      </c>
      <c r="L14" s="13">
        <f t="shared" si="18"/>
        <v>0</v>
      </c>
      <c r="M14" s="13">
        <f t="shared" si="18"/>
        <v>0</v>
      </c>
      <c r="N14" s="13">
        <f>SUM(B14:M14)</f>
        <v>108498.72</v>
      </c>
    </row>
    <row r="15" spans="1:18" ht="24" customHeight="1" thickBot="1" x14ac:dyDescent="0.3">
      <c r="A15" s="3" t="s">
        <v>27</v>
      </c>
      <c r="B15" s="11">
        <f>766.36+29245.82</f>
        <v>30012.18</v>
      </c>
      <c r="C15" s="11">
        <f>39694.52+1040.29</f>
        <v>40734.81</v>
      </c>
      <c r="D15" s="11">
        <f>34729.22+909.32</f>
        <v>35638.54</v>
      </c>
      <c r="E15" s="11"/>
      <c r="F15" s="11"/>
      <c r="G15" s="11"/>
      <c r="H15" s="11"/>
      <c r="I15" s="11"/>
      <c r="J15" s="11"/>
      <c r="K15" s="11"/>
      <c r="L15" s="11"/>
      <c r="M15" s="11"/>
      <c r="N15" s="11">
        <f>SUM(B15:M15)</f>
        <v>106385.53</v>
      </c>
    </row>
    <row r="16" spans="1:18" ht="26.25" customHeight="1" thickBot="1" x14ac:dyDescent="0.3">
      <c r="A16" s="3" t="s">
        <v>15</v>
      </c>
      <c r="B16" s="11">
        <v>0</v>
      </c>
      <c r="C16" s="11">
        <v>0</v>
      </c>
      <c r="D16" s="11">
        <v>0</v>
      </c>
      <c r="E16" s="11"/>
      <c r="F16" s="11"/>
      <c r="G16" s="11"/>
      <c r="H16" s="11"/>
      <c r="I16" s="11"/>
      <c r="J16" s="11"/>
      <c r="K16" s="11"/>
      <c r="L16" s="11"/>
      <c r="M16" s="11"/>
      <c r="N16" s="11">
        <f t="shared" ref="N16:N20" si="19">SUM(B16:M16)</f>
        <v>0</v>
      </c>
    </row>
    <row r="17" spans="1:14" ht="26.25" customHeight="1" thickBot="1" x14ac:dyDescent="0.3">
      <c r="A17" s="3" t="s">
        <v>16</v>
      </c>
      <c r="B17" s="11">
        <v>87.1</v>
      </c>
      <c r="C17" s="11">
        <v>119.65</v>
      </c>
      <c r="D17" s="11">
        <v>104.97</v>
      </c>
      <c r="E17" s="11"/>
      <c r="F17" s="11"/>
      <c r="G17" s="11"/>
      <c r="H17" s="11"/>
      <c r="I17" s="11"/>
      <c r="J17" s="11"/>
      <c r="K17" s="11"/>
      <c r="L17" s="11"/>
      <c r="M17" s="11"/>
      <c r="N17" s="11">
        <f t="shared" si="19"/>
        <v>311.72000000000003</v>
      </c>
    </row>
    <row r="18" spans="1:14" ht="24" customHeight="1" thickBot="1" x14ac:dyDescent="0.3">
      <c r="A18" s="3" t="s">
        <v>17</v>
      </c>
      <c r="B18" s="11">
        <v>4.8</v>
      </c>
      <c r="C18" s="11">
        <v>58.53</v>
      </c>
      <c r="D18" s="11">
        <v>1473.01</v>
      </c>
      <c r="E18" s="11"/>
      <c r="F18" s="11"/>
      <c r="G18" s="11"/>
      <c r="H18" s="11"/>
      <c r="I18" s="11"/>
      <c r="J18" s="11"/>
      <c r="K18" s="11"/>
      <c r="L18" s="11"/>
      <c r="M18" s="11"/>
      <c r="N18" s="11">
        <f t="shared" si="19"/>
        <v>1536.34</v>
      </c>
    </row>
    <row r="19" spans="1:14" ht="24" customHeight="1" thickBot="1" x14ac:dyDescent="0.3">
      <c r="A19" s="3" t="s">
        <v>23</v>
      </c>
      <c r="B19" s="14">
        <v>74.489999999999995</v>
      </c>
      <c r="C19" s="14">
        <v>100.99</v>
      </c>
      <c r="D19" s="14">
        <v>89.65</v>
      </c>
      <c r="E19" s="14"/>
      <c r="F19" s="14"/>
      <c r="G19" s="14"/>
      <c r="H19" s="14"/>
      <c r="I19" s="14"/>
      <c r="J19" s="14"/>
      <c r="K19" s="14"/>
      <c r="L19" s="14"/>
      <c r="M19" s="14"/>
      <c r="N19" s="14">
        <f t="shared" si="19"/>
        <v>265.13</v>
      </c>
    </row>
    <row r="20" spans="1:14" ht="24" customHeight="1" thickBot="1" x14ac:dyDescent="0.3">
      <c r="A20" s="4" t="s">
        <v>26</v>
      </c>
      <c r="B20" s="15">
        <v>0</v>
      </c>
      <c r="C20" s="15">
        <v>0</v>
      </c>
      <c r="D20" s="15">
        <v>0</v>
      </c>
      <c r="E20" s="15"/>
      <c r="F20" s="15"/>
      <c r="G20" s="15"/>
      <c r="H20" s="15"/>
      <c r="I20" s="15"/>
      <c r="J20" s="15"/>
      <c r="K20" s="15"/>
      <c r="L20" s="15"/>
      <c r="M20" s="16"/>
      <c r="N20" s="15">
        <f t="shared" si="19"/>
        <v>0</v>
      </c>
    </row>
    <row r="21" spans="1:14" ht="21.75" customHeight="1" thickBot="1" x14ac:dyDescent="0.3">
      <c r="A21" s="17" t="s">
        <v>22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9"/>
    </row>
    <row r="22" spans="1:14" ht="19.5" customHeight="1" thickBot="1" x14ac:dyDescent="0.3">
      <c r="A22" s="3" t="s">
        <v>1</v>
      </c>
      <c r="B22" s="11">
        <f>1263.4*0.65</f>
        <v>821.21</v>
      </c>
      <c r="C22" s="11">
        <f t="shared" ref="C22:D22" si="20">1263.4*0.65</f>
        <v>821.21</v>
      </c>
      <c r="D22" s="11">
        <f t="shared" si="20"/>
        <v>821.21</v>
      </c>
      <c r="E22" s="11"/>
      <c r="F22" s="11"/>
      <c r="G22" s="11"/>
      <c r="H22" s="11"/>
      <c r="I22" s="11"/>
      <c r="J22" s="11"/>
      <c r="K22" s="11"/>
      <c r="L22" s="11"/>
      <c r="M22" s="11"/>
      <c r="N22" s="11">
        <f>SUM(B22:M22)</f>
        <v>2463.63</v>
      </c>
    </row>
    <row r="23" spans="1:14" ht="22.5" customHeight="1" thickBot="1" x14ac:dyDescent="0.3">
      <c r="A23" s="3" t="s">
        <v>2</v>
      </c>
      <c r="B23" s="11">
        <f t="shared" ref="B23:D23" si="21">1263.4*0.2</f>
        <v>252.68000000000004</v>
      </c>
      <c r="C23" s="11">
        <f t="shared" si="21"/>
        <v>252.68000000000004</v>
      </c>
      <c r="D23" s="11">
        <f t="shared" si="21"/>
        <v>252.68000000000004</v>
      </c>
      <c r="E23" s="11"/>
      <c r="F23" s="11"/>
      <c r="G23" s="11"/>
      <c r="H23" s="11"/>
      <c r="I23" s="11"/>
      <c r="J23" s="11"/>
      <c r="K23" s="11"/>
      <c r="L23" s="11"/>
      <c r="M23" s="11"/>
      <c r="N23" s="11">
        <f t="shared" ref="N23:N34" si="22">SUM(B23:M23)</f>
        <v>758.04000000000008</v>
      </c>
    </row>
    <row r="24" spans="1:14" ht="21" customHeight="1" thickBot="1" x14ac:dyDescent="0.3">
      <c r="A24" s="3" t="s">
        <v>3</v>
      </c>
      <c r="B24" s="11">
        <f>37358.37*2.6%</f>
        <v>971.31762000000015</v>
      </c>
      <c r="C24" s="11">
        <f>38479.99*2.6%</f>
        <v>1000.47974</v>
      </c>
      <c r="D24" s="11">
        <f>41553.87*2.6%</f>
        <v>1080.4006200000001</v>
      </c>
      <c r="E24" s="11"/>
      <c r="F24" s="11"/>
      <c r="G24" s="11"/>
      <c r="H24" s="11"/>
      <c r="I24" s="11"/>
      <c r="J24" s="11"/>
      <c r="K24" s="11"/>
      <c r="L24" s="11"/>
      <c r="M24" s="11"/>
      <c r="N24" s="11">
        <f t="shared" si="22"/>
        <v>3052.1979799999999</v>
      </c>
    </row>
    <row r="25" spans="1:14" ht="23.25" customHeight="1" thickBot="1" x14ac:dyDescent="0.3">
      <c r="A25" s="3" t="s">
        <v>4</v>
      </c>
      <c r="B25" s="11">
        <f>30178.57*3%</f>
        <v>905.35709999999995</v>
      </c>
      <c r="C25" s="11">
        <f>41013.98*3%</f>
        <v>1230.4194</v>
      </c>
      <c r="D25" s="11">
        <f>37306.17*3%</f>
        <v>1119.1850999999999</v>
      </c>
      <c r="E25" s="11"/>
      <c r="F25" s="11"/>
      <c r="G25" s="11"/>
      <c r="H25" s="11"/>
      <c r="I25" s="11"/>
      <c r="J25" s="11"/>
      <c r="K25" s="11"/>
      <c r="L25" s="11"/>
      <c r="M25" s="11"/>
      <c r="N25" s="11">
        <f t="shared" si="22"/>
        <v>3254.9615999999996</v>
      </c>
    </row>
    <row r="26" spans="1:14" ht="23.25" customHeight="1" thickBot="1" x14ac:dyDescent="0.3">
      <c r="A26" s="3" t="s">
        <v>9</v>
      </c>
      <c r="B26" s="11">
        <f>1263.4*12</f>
        <v>15160.800000000001</v>
      </c>
      <c r="C26" s="11">
        <f t="shared" ref="C26:D26" si="23">1263.4*12</f>
        <v>15160.800000000001</v>
      </c>
      <c r="D26" s="11">
        <f t="shared" si="23"/>
        <v>15160.800000000001</v>
      </c>
      <c r="E26" s="11"/>
      <c r="F26" s="11"/>
      <c r="G26" s="11"/>
      <c r="H26" s="11"/>
      <c r="I26" s="11"/>
      <c r="J26" s="11"/>
      <c r="K26" s="11"/>
      <c r="L26" s="11"/>
      <c r="M26" s="11"/>
      <c r="N26" s="11">
        <f t="shared" si="22"/>
        <v>45482.400000000001</v>
      </c>
    </row>
    <row r="27" spans="1:14" ht="26.25" customHeight="1" thickBot="1" x14ac:dyDescent="0.3">
      <c r="A27" s="3" t="s">
        <v>18</v>
      </c>
      <c r="B27" s="11">
        <v>0</v>
      </c>
      <c r="C27" s="11">
        <v>0</v>
      </c>
      <c r="D27" s="11">
        <v>0</v>
      </c>
      <c r="E27" s="11"/>
      <c r="F27" s="11"/>
      <c r="G27" s="11"/>
      <c r="H27" s="11"/>
      <c r="I27" s="11"/>
      <c r="J27" s="11"/>
      <c r="K27" s="11"/>
      <c r="L27" s="11"/>
      <c r="M27" s="11"/>
      <c r="N27" s="11">
        <f t="shared" si="22"/>
        <v>0</v>
      </c>
    </row>
    <row r="28" spans="1:14" ht="25.5" customHeight="1" thickBot="1" x14ac:dyDescent="0.3">
      <c r="A28" s="3" t="s">
        <v>19</v>
      </c>
      <c r="B28" s="11">
        <v>164.05</v>
      </c>
      <c r="C28" s="11">
        <v>164.05</v>
      </c>
      <c r="D28" s="11">
        <v>164.05</v>
      </c>
      <c r="E28" s="11"/>
      <c r="F28" s="11"/>
      <c r="G28" s="11"/>
      <c r="H28" s="11"/>
      <c r="I28" s="11"/>
      <c r="J28" s="11"/>
      <c r="K28" s="11"/>
      <c r="L28" s="11"/>
      <c r="M28" s="11"/>
      <c r="N28" s="11">
        <f t="shared" si="22"/>
        <v>492.15000000000003</v>
      </c>
    </row>
    <row r="29" spans="1:14" ht="23.25" customHeight="1" thickBot="1" x14ac:dyDescent="0.3">
      <c r="A29" s="3" t="s">
        <v>20</v>
      </c>
      <c r="B29" s="11">
        <v>1838.04</v>
      </c>
      <c r="C29" s="11">
        <v>4193.97</v>
      </c>
      <c r="D29" s="11">
        <v>265.91000000000003</v>
      </c>
      <c r="E29" s="11"/>
      <c r="F29" s="11"/>
      <c r="G29" s="11"/>
      <c r="H29" s="11"/>
      <c r="I29" s="11"/>
      <c r="J29" s="11"/>
      <c r="K29" s="11"/>
      <c r="L29" s="11"/>
      <c r="M29" s="11"/>
      <c r="N29" s="11">
        <f t="shared" si="22"/>
        <v>6297.92</v>
      </c>
    </row>
    <row r="30" spans="1:14" ht="26.25" customHeight="1" thickBot="1" x14ac:dyDescent="0.3">
      <c r="A30" s="3" t="s">
        <v>23</v>
      </c>
      <c r="B30" s="11">
        <f>93.67+0</f>
        <v>93.67</v>
      </c>
      <c r="C30" s="11">
        <f t="shared" ref="C30:D30" si="24">93.67+0</f>
        <v>93.67</v>
      </c>
      <c r="D30" s="11">
        <f t="shared" si="24"/>
        <v>93.67</v>
      </c>
      <c r="E30" s="11"/>
      <c r="F30" s="11"/>
      <c r="G30" s="11"/>
      <c r="H30" s="11"/>
      <c r="I30" s="11"/>
      <c r="J30" s="11"/>
      <c r="K30" s="11"/>
      <c r="L30" s="11"/>
      <c r="M30" s="11"/>
      <c r="N30" s="11">
        <f t="shared" si="22"/>
        <v>281.01</v>
      </c>
    </row>
    <row r="31" spans="1:14" ht="22.5" customHeight="1" thickBot="1" x14ac:dyDescent="0.3">
      <c r="A31" s="3" t="s">
        <v>6</v>
      </c>
      <c r="B31" s="11">
        <f>1263.4*4.3</f>
        <v>5432.62</v>
      </c>
      <c r="C31" s="11">
        <f t="shared" ref="C31:D31" si="25">1263.4*4.3</f>
        <v>5432.62</v>
      </c>
      <c r="D31" s="11">
        <f t="shared" si="25"/>
        <v>5432.62</v>
      </c>
      <c r="E31" s="11"/>
      <c r="F31" s="11"/>
      <c r="G31" s="11"/>
      <c r="H31" s="11"/>
      <c r="I31" s="11"/>
      <c r="J31" s="11"/>
      <c r="K31" s="11"/>
      <c r="L31" s="11"/>
      <c r="M31" s="11"/>
      <c r="N31" s="11">
        <f t="shared" si="22"/>
        <v>16297.86</v>
      </c>
    </row>
    <row r="32" spans="1:14" ht="22.5" customHeight="1" thickBot="1" x14ac:dyDescent="0.3">
      <c r="A32" s="3" t="s">
        <v>25</v>
      </c>
      <c r="B32" s="11">
        <v>1000</v>
      </c>
      <c r="C32" s="11">
        <v>1000</v>
      </c>
      <c r="D32" s="11">
        <v>1000</v>
      </c>
      <c r="E32" s="11"/>
      <c r="F32" s="11"/>
      <c r="G32" s="11"/>
      <c r="H32" s="11"/>
      <c r="I32" s="11"/>
      <c r="J32" s="11"/>
      <c r="K32" s="11"/>
      <c r="L32" s="11"/>
      <c r="M32" s="11"/>
      <c r="N32" s="11">
        <f t="shared" si="22"/>
        <v>3000</v>
      </c>
    </row>
    <row r="33" spans="1:14" ht="24.75" customHeight="1" thickBot="1" x14ac:dyDescent="0.3">
      <c r="A33" s="3" t="s">
        <v>24</v>
      </c>
      <c r="B33" s="11">
        <v>0</v>
      </c>
      <c r="C33" s="11">
        <v>0</v>
      </c>
      <c r="D33" s="11">
        <v>0</v>
      </c>
      <c r="E33" s="11"/>
      <c r="F33" s="11"/>
      <c r="G33" s="11"/>
      <c r="H33" s="11"/>
      <c r="I33" s="11"/>
      <c r="J33" s="11"/>
      <c r="K33" s="11"/>
      <c r="L33" s="11"/>
      <c r="M33" s="11"/>
      <c r="N33" s="11">
        <f t="shared" si="22"/>
        <v>0</v>
      </c>
    </row>
    <row r="34" spans="1:14" ht="24" customHeight="1" thickBot="1" x14ac:dyDescent="0.3">
      <c r="A34" s="3" t="s">
        <v>10</v>
      </c>
      <c r="B34" s="11">
        <v>0</v>
      </c>
      <c r="C34" s="11">
        <v>0</v>
      </c>
      <c r="D34" s="11">
        <f>210</f>
        <v>210</v>
      </c>
      <c r="E34" s="11"/>
      <c r="F34" s="11"/>
      <c r="G34" s="11"/>
      <c r="H34" s="11"/>
      <c r="I34" s="11"/>
      <c r="J34" s="11"/>
      <c r="K34" s="11"/>
      <c r="L34" s="11"/>
      <c r="M34" s="11"/>
      <c r="N34" s="11">
        <f t="shared" si="22"/>
        <v>210</v>
      </c>
    </row>
    <row r="35" spans="1:14" ht="22.5" customHeight="1" thickBot="1" x14ac:dyDescent="0.3">
      <c r="A35" s="9" t="s">
        <v>21</v>
      </c>
      <c r="B35" s="10">
        <f>SUM(B22:B34)</f>
        <v>26639.744719999999</v>
      </c>
      <c r="C35" s="10">
        <f t="shared" ref="C35:M35" si="26">SUM(C22:C34)</f>
        <v>29349.899139999998</v>
      </c>
      <c r="D35" s="10">
        <f t="shared" si="26"/>
        <v>25600.525719999998</v>
      </c>
      <c r="E35" s="10">
        <f t="shared" si="26"/>
        <v>0</v>
      </c>
      <c r="F35" s="10">
        <f t="shared" si="26"/>
        <v>0</v>
      </c>
      <c r="G35" s="10">
        <f t="shared" si="26"/>
        <v>0</v>
      </c>
      <c r="H35" s="10">
        <f t="shared" si="26"/>
        <v>0</v>
      </c>
      <c r="I35" s="10">
        <f t="shared" si="26"/>
        <v>0</v>
      </c>
      <c r="J35" s="10">
        <f t="shared" si="26"/>
        <v>0</v>
      </c>
      <c r="K35" s="10">
        <f t="shared" si="26"/>
        <v>0</v>
      </c>
      <c r="L35" s="10">
        <f t="shared" si="26"/>
        <v>0</v>
      </c>
      <c r="M35" s="10">
        <f t="shared" si="26"/>
        <v>0</v>
      </c>
      <c r="N35" s="10">
        <f>SUM(B35:M35)</f>
        <v>81590.169579999987</v>
      </c>
    </row>
    <row r="36" spans="1:14" ht="23.25" customHeight="1" thickBot="1" x14ac:dyDescent="0.3">
      <c r="A36" s="3" t="s">
        <v>5</v>
      </c>
      <c r="B36" s="14">
        <f t="shared" ref="B36:N36" si="27">B14-B35</f>
        <v>3538.8252800000009</v>
      </c>
      <c r="C36" s="14">
        <f t="shared" si="27"/>
        <v>11664.080859999998</v>
      </c>
      <c r="D36" s="14">
        <f t="shared" si="27"/>
        <v>11705.644280000008</v>
      </c>
      <c r="E36" s="14">
        <f t="shared" si="27"/>
        <v>0</v>
      </c>
      <c r="F36" s="14">
        <f t="shared" si="27"/>
        <v>0</v>
      </c>
      <c r="G36" s="14">
        <f t="shared" si="27"/>
        <v>0</v>
      </c>
      <c r="H36" s="14">
        <f t="shared" si="27"/>
        <v>0</v>
      </c>
      <c r="I36" s="14">
        <f t="shared" si="27"/>
        <v>0</v>
      </c>
      <c r="J36" s="14">
        <f t="shared" si="27"/>
        <v>0</v>
      </c>
      <c r="K36" s="14">
        <f t="shared" si="27"/>
        <v>0</v>
      </c>
      <c r="L36" s="14">
        <f t="shared" si="27"/>
        <v>0</v>
      </c>
      <c r="M36" s="14">
        <f t="shared" si="27"/>
        <v>0</v>
      </c>
      <c r="N36" s="14">
        <f t="shared" si="27"/>
        <v>26908.550420000014</v>
      </c>
    </row>
    <row r="37" spans="1:14" ht="23.25" customHeight="1" thickBot="1" x14ac:dyDescent="0.3">
      <c r="A37" s="3" t="s">
        <v>7</v>
      </c>
      <c r="B37" s="16">
        <f t="shared" ref="B37:N37" si="28">B5+B36</f>
        <v>-485466.02471999999</v>
      </c>
      <c r="C37" s="16">
        <f t="shared" si="28"/>
        <v>-473801.94386</v>
      </c>
      <c r="D37" s="16">
        <f t="shared" si="28"/>
        <v>-462096.29957999999</v>
      </c>
      <c r="E37" s="16">
        <f t="shared" si="28"/>
        <v>-462096.29957999999</v>
      </c>
      <c r="F37" s="16">
        <f t="shared" si="28"/>
        <v>-462096.29957999999</v>
      </c>
      <c r="G37" s="16">
        <f t="shared" si="28"/>
        <v>-462096.29957999999</v>
      </c>
      <c r="H37" s="16">
        <f t="shared" si="28"/>
        <v>-462096.29957999999</v>
      </c>
      <c r="I37" s="16">
        <f t="shared" si="28"/>
        <v>-462096.29957999999</v>
      </c>
      <c r="J37" s="16">
        <f t="shared" si="28"/>
        <v>-462096.29957999999</v>
      </c>
      <c r="K37" s="16">
        <f t="shared" si="28"/>
        <v>-462096.29957999999</v>
      </c>
      <c r="L37" s="16">
        <f t="shared" si="28"/>
        <v>-462096.29957999999</v>
      </c>
      <c r="M37" s="16">
        <f t="shared" si="28"/>
        <v>-462096.29957999999</v>
      </c>
      <c r="N37" s="16">
        <f t="shared" si="28"/>
        <v>-462096.29957999999</v>
      </c>
    </row>
    <row r="38" spans="1:14" ht="27" customHeight="1" thickBot="1" x14ac:dyDescent="0.3">
      <c r="A38" s="17" t="s">
        <v>11</v>
      </c>
      <c r="B38" s="19">
        <f t="shared" ref="B38:N38" si="29">B6+B14-B7</f>
        <v>-120164.47</v>
      </c>
      <c r="C38" s="19">
        <f t="shared" si="29"/>
        <v>-117630.48000000001</v>
      </c>
      <c r="D38" s="19">
        <f t="shared" si="29"/>
        <v>-121878.18</v>
      </c>
      <c r="E38" s="19">
        <f t="shared" si="29"/>
        <v>-121878.18</v>
      </c>
      <c r="F38" s="19">
        <f t="shared" si="29"/>
        <v>-121878.18</v>
      </c>
      <c r="G38" s="19">
        <f t="shared" si="29"/>
        <v>-121878.18</v>
      </c>
      <c r="H38" s="19">
        <f t="shared" si="29"/>
        <v>-121878.18</v>
      </c>
      <c r="I38" s="19">
        <f t="shared" si="29"/>
        <v>-121878.18</v>
      </c>
      <c r="J38" s="19">
        <f t="shared" si="29"/>
        <v>-121878.18</v>
      </c>
      <c r="K38" s="19">
        <f t="shared" si="29"/>
        <v>-121878.18</v>
      </c>
      <c r="L38" s="19">
        <f t="shared" si="29"/>
        <v>-121878.18</v>
      </c>
      <c r="M38" s="19">
        <f t="shared" si="29"/>
        <v>-121878.18</v>
      </c>
      <c r="N38" s="19">
        <f t="shared" si="29"/>
        <v>-121878.17999999998</v>
      </c>
    </row>
  </sheetData>
  <mergeCells count="1">
    <mergeCell ref="A1:N1"/>
  </mergeCells>
  <phoneticPr fontId="3" type="noConversion"/>
  <pageMargins left="0.19685039370078741" right="0.19685039370078741" top="0.19685039370078741" bottom="0.19685039370078741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2026-05-20T09:41:24Z</cp:lastPrinted>
  <dcterms:created xsi:type="dcterms:W3CDTF">2011-06-06T03:25:48Z</dcterms:created>
  <dcterms:modified xsi:type="dcterms:W3CDTF">2026-05-26T07:25:15Z</dcterms:modified>
</cp:coreProperties>
</file>